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\\192.168.0.200\файлообмен\1 ПОСТАВКИ  И  МАРКЕТИНГ\3 ПРАЙС ЛИСТЫ\Тепловизоры\"/>
    </mc:Choice>
  </mc:AlternateContent>
  <xr:revisionPtr revIDLastSave="0" documentId="8_{68211CCD-A60E-4FBE-A8C0-999F17E62A19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прайс лист 10062021" sheetId="2" r:id="rId1"/>
  </sheets>
  <definedNames>
    <definedName name="_xlnm.Print_Area" localSheetId="0">'прайс лист 10062021'!$A$1:$F$57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2" l="1"/>
  <c r="E23" i="2"/>
  <c r="E21" i="2"/>
  <c r="E15" i="2"/>
  <c r="E16" i="2"/>
  <c r="E50" i="2"/>
  <c r="E38" i="2"/>
  <c r="E37" i="2"/>
  <c r="E48" i="2" l="1"/>
  <c r="E46" i="2"/>
  <c r="E41" i="2"/>
  <c r="E40" i="2"/>
  <c r="E39" i="2"/>
  <c r="E36" i="2"/>
  <c r="E35" i="2"/>
  <c r="E34" i="2"/>
  <c r="E33" i="2"/>
  <c r="E32" i="2"/>
  <c r="E31" i="2"/>
  <c r="E30" i="2"/>
  <c r="E28" i="2"/>
  <c r="E29" i="2"/>
  <c r="E26" i="2"/>
  <c r="E25" i="2"/>
  <c r="E24" i="2"/>
  <c r="E20" i="2"/>
  <c r="E19" i="2"/>
  <c r="E18" i="2"/>
  <c r="E17" i="2"/>
  <c r="E11" i="2"/>
  <c r="E52" i="2"/>
  <c r="E51" i="2"/>
  <c r="E14" i="2" l="1"/>
  <c r="E12" i="2"/>
</calcChain>
</file>

<file path=xl/sharedStrings.xml><?xml version="1.0" encoding="utf-8"?>
<sst xmlns="http://schemas.openxmlformats.org/spreadsheetml/2006/main" count="93" uniqueCount="68">
  <si>
    <t>Модель</t>
  </si>
  <si>
    <t>Матрица</t>
  </si>
  <si>
    <t>160х120</t>
  </si>
  <si>
    <t>384х288</t>
  </si>
  <si>
    <t>640х480</t>
  </si>
  <si>
    <t>Диапазон, ⁰С</t>
  </si>
  <si>
    <t>HotFind-S</t>
  </si>
  <si>
    <t>384×288</t>
  </si>
  <si>
    <t>D600</t>
  </si>
  <si>
    <t>D300</t>
  </si>
  <si>
    <t xml:space="preserve"> Прайс-лист тепловизоры SAT Infrared </t>
  </si>
  <si>
    <t>GF5000</t>
  </si>
  <si>
    <t xml:space="preserve">Комплекс тепловизионный SAT CK350-F </t>
  </si>
  <si>
    <t xml:space="preserve">Комплекс тепловизионный SAT CK200-F </t>
  </si>
  <si>
    <t>256×192</t>
  </si>
  <si>
    <t>Профессиональные тепловизоры для энергоаудита, технической и промышленной диагностики</t>
  </si>
  <si>
    <t xml:space="preserve">Телескопический обектив 7° (3x)	</t>
  </si>
  <si>
    <t xml:space="preserve">Телескопический объектив 12° (2x)		
</t>
  </si>
  <si>
    <t xml:space="preserve">Широкоугольный объектив 48°	</t>
  </si>
  <si>
    <t xml:space="preserve">G96 </t>
  </si>
  <si>
    <t>Комплекс тепловизионный SAT CK350-F mini</t>
  </si>
  <si>
    <t>Цена с НДС ,евро</t>
  </si>
  <si>
    <t>Тепловизоры наблюдательные</t>
  </si>
  <si>
    <t>CK350-VN</t>
  </si>
  <si>
    <t>Тепловизоры для определения мест утечки газа</t>
  </si>
  <si>
    <t>V90</t>
  </si>
  <si>
    <t xml:space="preserve">D160 Pro </t>
  </si>
  <si>
    <t xml:space="preserve">i-384 </t>
  </si>
  <si>
    <t>i-160</t>
  </si>
  <si>
    <t>JKZ365</t>
  </si>
  <si>
    <t>640х512</t>
  </si>
  <si>
    <t>Тепловизионные системы для обнаружения людей с повышенной температурой</t>
  </si>
  <si>
    <t>320х256</t>
  </si>
  <si>
    <t xml:space="preserve">Тепловизоры начального уровня, применяются в строительстве, промышленности, при тестировании электрооборудования, механических коммуникаций
</t>
  </si>
  <si>
    <t>Тепловизоры при пожаротушение</t>
  </si>
  <si>
    <t>от 01.11.2021</t>
  </si>
  <si>
    <t>по запросу</t>
  </si>
  <si>
    <t xml:space="preserve"> 384×288</t>
  </si>
  <si>
    <t>Тепловизоры SAT внесены в Госреестр средств измерений под номером № 70450-18, № 79552-20</t>
  </si>
  <si>
    <t xml:space="preserve">384х288 </t>
  </si>
  <si>
    <t>от -20…350</t>
  </si>
  <si>
    <t xml:space="preserve"> от -40… 150</t>
  </si>
  <si>
    <t>от -20…550</t>
  </si>
  <si>
    <t>от -20 … 550</t>
  </si>
  <si>
    <t>от -20 ... 600</t>
  </si>
  <si>
    <t xml:space="preserve">от -20 ... 1000 </t>
  </si>
  <si>
    <t xml:space="preserve">от -20 ... 1500 </t>
  </si>
  <si>
    <t xml:space="preserve">от -20 ... 600 </t>
  </si>
  <si>
    <t>от -20 … 1500</t>
  </si>
  <si>
    <t>от -20… 600</t>
  </si>
  <si>
    <t>от -20 ... 1500</t>
  </si>
  <si>
    <t xml:space="preserve">от -20 … 600 </t>
  </si>
  <si>
    <t xml:space="preserve">от -20 … 1500 </t>
  </si>
  <si>
    <t xml:space="preserve">от -20 … 2000 </t>
  </si>
  <si>
    <r>
      <t xml:space="preserve">от -20 … 250 </t>
    </r>
    <r>
      <rPr>
        <sz val="12"/>
        <rFont val="Times New Roman"/>
        <family val="1"/>
        <charset val="204"/>
      </rPr>
      <t>опционально до 600</t>
    </r>
  </si>
  <si>
    <t xml:space="preserve">от -10…60 </t>
  </si>
  <si>
    <t>от -10…60</t>
  </si>
  <si>
    <t>от 0…60</t>
  </si>
  <si>
    <t>Поверка по желанию заказчика ( если тепловизор в госреесре СИ) : до 250°С – 9000,00 руб. Свыше 250°С – 11000,00 руб.</t>
  </si>
  <si>
    <t>Калибровка по желанию заказчика (если нет в госреесре СИ) : до 250°С – 9000,00 руб. Свыше 250°С – 11000,00 руб.</t>
  </si>
  <si>
    <t>Тепловизор SAT Р1</t>
  </si>
  <si>
    <t>1024х768.</t>
  </si>
  <si>
    <t>от -40 … 650</t>
  </si>
  <si>
    <t>Цена с НДС, евро</t>
  </si>
  <si>
    <t xml:space="preserve">ООО «КЕЛЬВИН»                               ИНН 7702385072                       официальный дистрибьютер </t>
  </si>
  <si>
    <t>Т256</t>
  </si>
  <si>
    <t>256x192</t>
  </si>
  <si>
    <t>8 (495) 8 (495) 509-62-10, e-mail: info@sat-infrared.ru, www.sat-infrared.ru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</si>
</sst>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u/>
      <sz val="18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20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color rgb="FF00206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/>
    </xf>
    <xf numFmtId="49" fontId="5" fillId="0" borderId="3" xfId="0" applyNumberFormat="1" applyFont="1" applyBorder="1" applyAlignment="1">
      <alignment horizontal="center" vertical="top"/>
    </xf>
    <xf numFmtId="3" fontId="9" fillId="0" borderId="14" xfId="0" applyNumberFormat="1" applyFont="1" applyBorder="1" applyAlignment="1">
      <alignment horizontal="center"/>
    </xf>
    <xf numFmtId="3" fontId="4" fillId="0" borderId="15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9" fillId="0" borderId="19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top" wrapText="1"/>
    </xf>
    <xf numFmtId="3" fontId="5" fillId="0" borderId="5" xfId="0" applyNumberFormat="1" applyFont="1" applyBorder="1" applyAlignment="1">
      <alignment horizontal="center" vertical="top" wrapText="1"/>
    </xf>
    <xf numFmtId="3" fontId="5" fillId="0" borderId="24" xfId="0" applyNumberFormat="1" applyFont="1" applyBorder="1" applyAlignment="1">
      <alignment horizontal="center" vertical="top" wrapText="1"/>
    </xf>
    <xf numFmtId="3" fontId="5" fillId="0" borderId="25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top" wrapText="1"/>
    </xf>
    <xf numFmtId="3" fontId="5" fillId="0" borderId="26" xfId="0" applyNumberFormat="1" applyFont="1" applyBorder="1" applyAlignment="1">
      <alignment horizontal="center" vertical="top" wrapText="1"/>
    </xf>
    <xf numFmtId="3" fontId="5" fillId="0" borderId="6" xfId="0" applyNumberFormat="1" applyFont="1" applyBorder="1" applyAlignment="1">
      <alignment horizontal="center" vertical="top" wrapText="1"/>
    </xf>
    <xf numFmtId="3" fontId="5" fillId="0" borderId="2" xfId="0" applyNumberFormat="1" applyFont="1" applyBorder="1" applyAlignment="1">
      <alignment horizontal="center" vertical="top" wrapText="1"/>
    </xf>
    <xf numFmtId="3" fontId="5" fillId="0" borderId="29" xfId="0" applyNumberFormat="1" applyFont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center"/>
    </xf>
    <xf numFmtId="3" fontId="5" fillId="0" borderId="30" xfId="0" applyNumberFormat="1" applyFont="1" applyBorder="1" applyAlignment="1">
      <alignment horizontal="center" vertical="top" wrapText="1"/>
    </xf>
    <xf numFmtId="3" fontId="13" fillId="0" borderId="24" xfId="0" applyNumberFormat="1" applyFont="1" applyBorder="1" applyAlignment="1">
      <alignment horizontal="center" vertical="top" wrapText="1"/>
    </xf>
    <xf numFmtId="3" fontId="13" fillId="0" borderId="30" xfId="0" applyNumberFormat="1" applyFont="1" applyBorder="1" applyAlignment="1">
      <alignment horizontal="center" vertical="top" wrapText="1"/>
    </xf>
    <xf numFmtId="3" fontId="13" fillId="0" borderId="3" xfId="0" applyNumberFormat="1" applyFont="1" applyBorder="1" applyAlignment="1">
      <alignment horizontal="center" vertical="top" wrapText="1"/>
    </xf>
    <xf numFmtId="3" fontId="5" fillId="0" borderId="0" xfId="0" applyNumberFormat="1" applyFont="1" applyAlignment="1">
      <alignment horizontal="center" vertical="top" wrapText="1"/>
    </xf>
    <xf numFmtId="3" fontId="5" fillId="0" borderId="32" xfId="0" applyNumberFormat="1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3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4" fillId="2" borderId="23" xfId="0" applyFont="1" applyFill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5" fillId="0" borderId="33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28518</xdr:colOff>
      <xdr:row>1</xdr:row>
      <xdr:rowOff>260485</xdr:rowOff>
    </xdr:from>
    <xdr:to>
      <xdr:col>3</xdr:col>
      <xdr:colOff>804458</xdr:colOff>
      <xdr:row>1</xdr:row>
      <xdr:rowOff>840236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D0D17133-1CF8-8D6B-E450-09629600E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8117" y="428532"/>
          <a:ext cx="3408676" cy="579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64"/>
  <sheetViews>
    <sheetView tabSelected="1" view="pageBreakPreview" zoomScale="77" zoomScaleNormal="100" zoomScaleSheetLayoutView="77" workbookViewId="0">
      <pane ySplit="9" topLeftCell="A10" activePane="bottomLeft" state="frozen"/>
      <selection pane="bottomLeft" activeCell="C53" sqref="C53"/>
    </sheetView>
  </sheetViews>
  <sheetFormatPr defaultColWidth="11.375" defaultRowHeight="13.6" x14ac:dyDescent="0.25"/>
  <cols>
    <col min="1" max="1" width="27.25" style="1" customWidth="1"/>
    <col min="2" max="2" width="34.75" style="1" customWidth="1"/>
    <col min="3" max="3" width="38.125" style="2" customWidth="1"/>
    <col min="4" max="4" width="31.625" style="2" customWidth="1"/>
    <col min="5" max="5" width="34.125" style="3" hidden="1" customWidth="1"/>
    <col min="6" max="6" width="36.125" style="3" customWidth="1"/>
    <col min="7" max="16384" width="11.375" style="1"/>
  </cols>
  <sheetData>
    <row r="2" spans="1:6" ht="73.55" customHeight="1" x14ac:dyDescent="0.25">
      <c r="A2" s="88" t="s">
        <v>64</v>
      </c>
      <c r="B2" s="88"/>
      <c r="C2" s="87"/>
    </row>
    <row r="3" spans="1:6" ht="23.1" x14ac:dyDescent="0.25">
      <c r="A3" s="79" t="s">
        <v>10</v>
      </c>
      <c r="B3" s="79"/>
      <c r="C3" s="79"/>
      <c r="D3" s="79"/>
      <c r="E3" s="79"/>
      <c r="F3" s="21"/>
    </row>
    <row r="4" spans="1:6" ht="20.399999999999999" x14ac:dyDescent="0.25">
      <c r="A4" s="80" t="s">
        <v>38</v>
      </c>
      <c r="B4" s="80"/>
      <c r="C4" s="80"/>
      <c r="D4" s="80"/>
      <c r="E4" s="80"/>
      <c r="F4" s="22"/>
    </row>
    <row r="5" spans="1:6" ht="19.05" customHeight="1" x14ac:dyDescent="0.25">
      <c r="A5" s="91" t="s">
        <v>67</v>
      </c>
      <c r="B5" s="91"/>
      <c r="C5" s="91"/>
      <c r="D5" s="91"/>
      <c r="E5" s="91"/>
      <c r="F5" s="23"/>
    </row>
    <row r="6" spans="1:6" ht="34.5" customHeight="1" thickBot="1" x14ac:dyDescent="0.3">
      <c r="A6" s="84"/>
      <c r="B6" s="84"/>
      <c r="C6" s="84"/>
      <c r="D6" s="84"/>
      <c r="E6" s="84"/>
      <c r="F6" s="84"/>
    </row>
    <row r="7" spans="1:6" ht="19.55" customHeight="1" thickBot="1" x14ac:dyDescent="0.35">
      <c r="E7" s="19" t="s">
        <v>35</v>
      </c>
      <c r="F7" s="26"/>
    </row>
    <row r="8" spans="1:6" s="5" customFormat="1" ht="21.1" thickBot="1" x14ac:dyDescent="0.25">
      <c r="A8" s="85" t="s">
        <v>0</v>
      </c>
      <c r="B8" s="86"/>
      <c r="C8" s="4" t="s">
        <v>1</v>
      </c>
      <c r="D8" s="4" t="s">
        <v>5</v>
      </c>
      <c r="E8" s="20" t="s">
        <v>21</v>
      </c>
      <c r="F8" s="27" t="s">
        <v>63</v>
      </c>
    </row>
    <row r="9" spans="1:6" s="5" customFormat="1" ht="12.75" customHeight="1" thickBot="1" x14ac:dyDescent="0.25">
      <c r="A9" s="58"/>
      <c r="B9" s="59"/>
      <c r="C9" s="59"/>
      <c r="D9" s="59"/>
      <c r="E9" s="59"/>
      <c r="F9" s="60"/>
    </row>
    <row r="10" spans="1:6" s="5" customFormat="1" ht="53.7" customHeight="1" x14ac:dyDescent="0.2">
      <c r="A10" s="81" t="s">
        <v>33</v>
      </c>
      <c r="B10" s="82"/>
      <c r="C10" s="82"/>
      <c r="D10" s="82"/>
      <c r="E10" s="82"/>
      <c r="F10" s="83"/>
    </row>
    <row r="11" spans="1:6" s="6" customFormat="1" ht="25.5" customHeight="1" x14ac:dyDescent="0.35">
      <c r="A11" s="55" t="s">
        <v>26</v>
      </c>
      <c r="B11" s="56"/>
      <c r="C11" s="29" t="s">
        <v>2</v>
      </c>
      <c r="D11" s="29" t="s">
        <v>42</v>
      </c>
      <c r="E11" s="30">
        <f>(219*2)*30%+(219*2)</f>
        <v>569.4</v>
      </c>
      <c r="F11" s="33">
        <v>630</v>
      </c>
    </row>
    <row r="12" spans="1:6" s="6" customFormat="1" ht="25.5" customHeight="1" x14ac:dyDescent="0.35">
      <c r="A12" s="55" t="s">
        <v>28</v>
      </c>
      <c r="B12" s="56"/>
      <c r="C12" s="29" t="s">
        <v>2</v>
      </c>
      <c r="D12" s="29" t="s">
        <v>43</v>
      </c>
      <c r="E12" s="30">
        <f>(650*2)*30%+(650*2)</f>
        <v>1690</v>
      </c>
      <c r="F12" s="33">
        <v>1900</v>
      </c>
    </row>
    <row r="13" spans="1:6" s="6" customFormat="1" ht="25.5" customHeight="1" x14ac:dyDescent="0.35">
      <c r="A13" s="89" t="s">
        <v>65</v>
      </c>
      <c r="B13" s="90"/>
      <c r="C13" s="29" t="s">
        <v>66</v>
      </c>
      <c r="D13" s="29" t="s">
        <v>42</v>
      </c>
      <c r="E13" s="30"/>
      <c r="F13" s="33">
        <v>2400</v>
      </c>
    </row>
    <row r="14" spans="1:6" s="6" customFormat="1" ht="25.5" customHeight="1" thickBot="1" x14ac:dyDescent="0.4">
      <c r="A14" s="55" t="s">
        <v>27</v>
      </c>
      <c r="B14" s="56"/>
      <c r="C14" s="29" t="s">
        <v>3</v>
      </c>
      <c r="D14" s="29" t="s">
        <v>43</v>
      </c>
      <c r="E14" s="30">
        <f>(1500*2)*30%+(1500*2)</f>
        <v>3900</v>
      </c>
      <c r="F14" s="33">
        <v>4400</v>
      </c>
    </row>
    <row r="15" spans="1:6" s="6" customFormat="1" ht="25.5" customHeight="1" x14ac:dyDescent="0.35">
      <c r="A15" s="53" t="s">
        <v>6</v>
      </c>
      <c r="B15" s="54"/>
      <c r="C15" s="51" t="s">
        <v>3</v>
      </c>
      <c r="D15" s="28" t="s">
        <v>44</v>
      </c>
      <c r="E15" s="37">
        <f>(2100*1.45)</f>
        <v>3045</v>
      </c>
      <c r="F15" s="42">
        <v>5040</v>
      </c>
    </row>
    <row r="16" spans="1:6" s="6" customFormat="1" ht="25.5" customHeight="1" x14ac:dyDescent="0.35">
      <c r="A16" s="55"/>
      <c r="B16" s="56"/>
      <c r="C16" s="52"/>
      <c r="D16" s="29" t="s">
        <v>45</v>
      </c>
      <c r="E16" s="30">
        <f>(2300*2)*5%+(2300*2)</f>
        <v>4830</v>
      </c>
      <c r="F16" s="33">
        <v>5520</v>
      </c>
    </row>
    <row r="17" spans="1:6" s="6" customFormat="1" ht="25.5" customHeight="1" x14ac:dyDescent="0.35">
      <c r="A17" s="55"/>
      <c r="B17" s="56"/>
      <c r="C17" s="52"/>
      <c r="D17" s="29" t="s">
        <v>46</v>
      </c>
      <c r="E17" s="30">
        <f>(2600*2)*5%+(2600*2)</f>
        <v>5460</v>
      </c>
      <c r="F17" s="33">
        <v>6240</v>
      </c>
    </row>
    <row r="18" spans="1:6" s="6" customFormat="1" ht="25.5" customHeight="1" x14ac:dyDescent="0.35">
      <c r="A18" s="55" t="s">
        <v>16</v>
      </c>
      <c r="B18" s="56"/>
      <c r="C18" s="56"/>
      <c r="D18" s="56"/>
      <c r="E18" s="30">
        <f>(1300*2)*5%+(1300*2)</f>
        <v>2730</v>
      </c>
      <c r="F18" s="33"/>
    </row>
    <row r="19" spans="1:6" s="6" customFormat="1" ht="25.5" customHeight="1" x14ac:dyDescent="0.35">
      <c r="A19" s="65" t="s">
        <v>17</v>
      </c>
      <c r="B19" s="66"/>
      <c r="C19" s="66"/>
      <c r="D19" s="66"/>
      <c r="E19" s="30">
        <f>(960*2)*5%+(960*2)</f>
        <v>2016</v>
      </c>
      <c r="F19" s="33"/>
    </row>
    <row r="20" spans="1:6" s="6" customFormat="1" ht="25.5" customHeight="1" thickBot="1" x14ac:dyDescent="0.4">
      <c r="A20" s="67" t="s">
        <v>18</v>
      </c>
      <c r="B20" s="68"/>
      <c r="C20" s="68"/>
      <c r="D20" s="68"/>
      <c r="E20" s="35">
        <f>(700*2)*5%+(700*2)</f>
        <v>1470</v>
      </c>
      <c r="F20" s="36"/>
    </row>
    <row r="21" spans="1:6" s="6" customFormat="1" ht="25.5" customHeight="1" x14ac:dyDescent="0.35">
      <c r="A21" s="69" t="s">
        <v>9</v>
      </c>
      <c r="B21" s="69"/>
      <c r="C21" s="61" t="s">
        <v>7</v>
      </c>
      <c r="D21" s="40" t="s">
        <v>47</v>
      </c>
      <c r="E21" s="41">
        <f>(2400*1.35)</f>
        <v>3240</v>
      </c>
      <c r="F21" s="43">
        <v>5700</v>
      </c>
    </row>
    <row r="22" spans="1:6" s="6" customFormat="1" ht="25.5" customHeight="1" x14ac:dyDescent="0.35">
      <c r="A22" s="56"/>
      <c r="B22" s="56"/>
      <c r="C22" s="52"/>
      <c r="D22" s="29" t="s">
        <v>45</v>
      </c>
      <c r="E22" s="30">
        <f t="shared" ref="E22:E23" si="0">(2400*1.35)</f>
        <v>3240</v>
      </c>
      <c r="F22" s="44">
        <v>6200</v>
      </c>
    </row>
    <row r="23" spans="1:6" s="6" customFormat="1" ht="25.5" customHeight="1" x14ac:dyDescent="0.35">
      <c r="A23" s="56"/>
      <c r="B23" s="56"/>
      <c r="C23" s="52"/>
      <c r="D23" s="29" t="s">
        <v>48</v>
      </c>
      <c r="E23" s="30">
        <f t="shared" si="0"/>
        <v>3240</v>
      </c>
      <c r="F23" s="44">
        <v>6900</v>
      </c>
    </row>
    <row r="24" spans="1:6" s="6" customFormat="1" ht="25.5" customHeight="1" x14ac:dyDescent="0.35">
      <c r="A24" s="55" t="s">
        <v>16</v>
      </c>
      <c r="B24" s="56"/>
      <c r="C24" s="56"/>
      <c r="D24" s="56"/>
      <c r="E24" s="30">
        <f>(1300*2)*5%+(1300*2)</f>
        <v>2730</v>
      </c>
      <c r="F24" s="33"/>
    </row>
    <row r="25" spans="1:6" s="6" customFormat="1" ht="25.5" customHeight="1" x14ac:dyDescent="0.35">
      <c r="A25" s="65" t="s">
        <v>17</v>
      </c>
      <c r="B25" s="66"/>
      <c r="C25" s="66"/>
      <c r="D25" s="66"/>
      <c r="E25" s="30">
        <f>(960*2)*5%+(960*2)</f>
        <v>2016</v>
      </c>
      <c r="F25" s="33"/>
    </row>
    <row r="26" spans="1:6" s="6" customFormat="1" ht="25.5" customHeight="1" thickBot="1" x14ac:dyDescent="0.4">
      <c r="A26" s="67" t="s">
        <v>18</v>
      </c>
      <c r="B26" s="68"/>
      <c r="C26" s="68"/>
      <c r="D26" s="68"/>
      <c r="E26" s="35">
        <f>(700*2)*5%+(700*2)</f>
        <v>1470</v>
      </c>
      <c r="F26" s="36"/>
    </row>
    <row r="27" spans="1:6" s="6" customFormat="1" ht="48.9" customHeight="1" thickBot="1" x14ac:dyDescent="0.4">
      <c r="A27" s="57" t="s">
        <v>15</v>
      </c>
      <c r="B27" s="57"/>
      <c r="C27" s="57"/>
      <c r="D27" s="57"/>
      <c r="E27" s="57"/>
      <c r="F27" s="57"/>
    </row>
    <row r="28" spans="1:6" s="6" customFormat="1" ht="24.8" customHeight="1" thickBot="1" x14ac:dyDescent="0.4">
      <c r="A28" s="70" t="s">
        <v>29</v>
      </c>
      <c r="B28" s="71"/>
      <c r="C28" s="14" t="s">
        <v>30</v>
      </c>
      <c r="D28" s="14" t="s">
        <v>41</v>
      </c>
      <c r="E28" s="38">
        <f>(3100*2)*30%+(3100*2)</f>
        <v>8060</v>
      </c>
      <c r="F28" s="39" t="s">
        <v>36</v>
      </c>
    </row>
    <row r="29" spans="1:6" s="6" customFormat="1" ht="25.5" customHeight="1" x14ac:dyDescent="0.35">
      <c r="A29" s="53" t="s">
        <v>8</v>
      </c>
      <c r="B29" s="54"/>
      <c r="C29" s="51" t="s">
        <v>4</v>
      </c>
      <c r="D29" s="28" t="s">
        <v>49</v>
      </c>
      <c r="E29" s="37">
        <f>(5600*1.5)</f>
        <v>8400</v>
      </c>
      <c r="F29" s="32">
        <v>13440</v>
      </c>
    </row>
    <row r="30" spans="1:6" s="6" customFormat="1" ht="25.5" customHeight="1" x14ac:dyDescent="0.35">
      <c r="A30" s="55"/>
      <c r="B30" s="56"/>
      <c r="C30" s="52"/>
      <c r="D30" s="29" t="s">
        <v>45</v>
      </c>
      <c r="E30" s="30">
        <f>(5900*1.5)</f>
        <v>8850</v>
      </c>
      <c r="F30" s="33">
        <v>13570</v>
      </c>
    </row>
    <row r="31" spans="1:6" s="6" customFormat="1" ht="25.5" customHeight="1" x14ac:dyDescent="0.35">
      <c r="A31" s="55"/>
      <c r="B31" s="56"/>
      <c r="C31" s="52"/>
      <c r="D31" s="29" t="s">
        <v>50</v>
      </c>
      <c r="E31" s="30">
        <f>(6250*1.5)</f>
        <v>9375</v>
      </c>
      <c r="F31" s="33">
        <v>14370</v>
      </c>
    </row>
    <row r="32" spans="1:6" s="6" customFormat="1" ht="25.5" customHeight="1" x14ac:dyDescent="0.35">
      <c r="A32" s="55" t="s">
        <v>16</v>
      </c>
      <c r="B32" s="56"/>
      <c r="C32" s="56"/>
      <c r="D32" s="56"/>
      <c r="E32" s="30">
        <f>(2500*1.5)</f>
        <v>3750</v>
      </c>
      <c r="F32" s="33"/>
    </row>
    <row r="33" spans="1:6" s="6" customFormat="1" ht="25.5" customHeight="1" x14ac:dyDescent="0.35">
      <c r="A33" s="65" t="s">
        <v>17</v>
      </c>
      <c r="B33" s="66"/>
      <c r="C33" s="66"/>
      <c r="D33" s="66"/>
      <c r="E33" s="30">
        <f>(2000*1.5)</f>
        <v>3000</v>
      </c>
      <c r="F33" s="33"/>
    </row>
    <row r="34" spans="1:6" s="6" customFormat="1" ht="25.5" customHeight="1" thickBot="1" x14ac:dyDescent="0.4">
      <c r="A34" s="67" t="s">
        <v>18</v>
      </c>
      <c r="B34" s="68"/>
      <c r="C34" s="68"/>
      <c r="D34" s="68"/>
      <c r="E34" s="35">
        <f>(1000*1.5)</f>
        <v>1500</v>
      </c>
      <c r="F34" s="36"/>
    </row>
    <row r="35" spans="1:6" s="6" customFormat="1" ht="25.5" customHeight="1" x14ac:dyDescent="0.35">
      <c r="A35" s="53" t="s">
        <v>19</v>
      </c>
      <c r="B35" s="54"/>
      <c r="C35" s="51" t="s">
        <v>4</v>
      </c>
      <c r="D35" s="15" t="s">
        <v>51</v>
      </c>
      <c r="E35" s="37">
        <f>(8500*1.7)</f>
        <v>14450</v>
      </c>
      <c r="F35" s="32">
        <v>21420</v>
      </c>
    </row>
    <row r="36" spans="1:6" s="6" customFormat="1" ht="25.5" customHeight="1" x14ac:dyDescent="0.35">
      <c r="A36" s="55"/>
      <c r="B36" s="56"/>
      <c r="C36" s="52"/>
      <c r="D36" s="16" t="s">
        <v>45</v>
      </c>
      <c r="E36" s="30">
        <f>(8800*1.7)</f>
        <v>14960</v>
      </c>
      <c r="F36" s="33">
        <v>22140</v>
      </c>
    </row>
    <row r="37" spans="1:6" s="6" customFormat="1" ht="25.5" customHeight="1" x14ac:dyDescent="0.35">
      <c r="A37" s="55"/>
      <c r="B37" s="56"/>
      <c r="C37" s="52"/>
      <c r="D37" s="16" t="s">
        <v>52</v>
      </c>
      <c r="E37" s="30">
        <f>(9150*1.7)</f>
        <v>15555</v>
      </c>
      <c r="F37" s="33">
        <v>22980</v>
      </c>
    </row>
    <row r="38" spans="1:6" s="6" customFormat="1" ht="25.5" customHeight="1" x14ac:dyDescent="0.35">
      <c r="A38" s="55"/>
      <c r="B38" s="56"/>
      <c r="C38" s="52"/>
      <c r="D38" s="16" t="s">
        <v>53</v>
      </c>
      <c r="E38" s="30">
        <f>(9400*1.7)</f>
        <v>15980</v>
      </c>
      <c r="F38" s="33">
        <v>23580</v>
      </c>
    </row>
    <row r="39" spans="1:6" s="6" customFormat="1" ht="25.5" customHeight="1" x14ac:dyDescent="0.35">
      <c r="A39" s="55" t="s">
        <v>16</v>
      </c>
      <c r="B39" s="56"/>
      <c r="C39" s="56"/>
      <c r="D39" s="56"/>
      <c r="E39" s="30">
        <f>(2500*1.7)</f>
        <v>4250</v>
      </c>
      <c r="F39" s="33"/>
    </row>
    <row r="40" spans="1:6" s="6" customFormat="1" ht="25.5" customHeight="1" x14ac:dyDescent="0.35">
      <c r="A40" s="65" t="s">
        <v>17</v>
      </c>
      <c r="B40" s="66"/>
      <c r="C40" s="66"/>
      <c r="D40" s="66"/>
      <c r="E40" s="30">
        <f>(2000*1.7)</f>
        <v>3400</v>
      </c>
      <c r="F40" s="33"/>
    </row>
    <row r="41" spans="1:6" s="6" customFormat="1" ht="25.5" customHeight="1" thickBot="1" x14ac:dyDescent="0.4">
      <c r="A41" s="67" t="s">
        <v>18</v>
      </c>
      <c r="B41" s="68"/>
      <c r="C41" s="68"/>
      <c r="D41" s="68"/>
      <c r="E41" s="35">
        <f>(1500*1.7)</f>
        <v>2550</v>
      </c>
      <c r="F41" s="46"/>
    </row>
    <row r="42" spans="1:6" s="6" customFormat="1" ht="36" customHeight="1" thickBot="1" x14ac:dyDescent="0.4">
      <c r="A42" s="49" t="s">
        <v>60</v>
      </c>
      <c r="B42" s="50"/>
      <c r="C42" s="23" t="s">
        <v>61</v>
      </c>
      <c r="D42" s="47" t="s">
        <v>62</v>
      </c>
      <c r="E42" s="45"/>
      <c r="F42" s="48" t="s">
        <v>36</v>
      </c>
    </row>
    <row r="43" spans="1:6" s="6" customFormat="1" ht="25.5" customHeight="1" x14ac:dyDescent="0.35">
      <c r="A43" s="62" t="s">
        <v>24</v>
      </c>
      <c r="B43" s="63"/>
      <c r="C43" s="63"/>
      <c r="D43" s="63"/>
      <c r="E43" s="63"/>
      <c r="F43" s="64"/>
    </row>
    <row r="44" spans="1:6" s="6" customFormat="1" ht="24.8" customHeight="1" thickBot="1" x14ac:dyDescent="0.4">
      <c r="A44" s="67" t="s">
        <v>25</v>
      </c>
      <c r="B44" s="68"/>
      <c r="C44" s="34" t="s">
        <v>32</v>
      </c>
      <c r="D44" s="34" t="s">
        <v>40</v>
      </c>
      <c r="E44" s="35" t="s">
        <v>36</v>
      </c>
      <c r="F44" s="36" t="s">
        <v>36</v>
      </c>
    </row>
    <row r="45" spans="1:6" s="6" customFormat="1" ht="29.9" customHeight="1" x14ac:dyDescent="0.35">
      <c r="A45" s="76" t="s">
        <v>34</v>
      </c>
      <c r="B45" s="77"/>
      <c r="C45" s="77"/>
      <c r="D45" s="77"/>
      <c r="E45" s="77"/>
      <c r="F45" s="78"/>
    </row>
    <row r="46" spans="1:6" s="6" customFormat="1" ht="24.8" customHeight="1" thickBot="1" x14ac:dyDescent="0.4">
      <c r="A46" s="72" t="s">
        <v>11</v>
      </c>
      <c r="B46" s="72"/>
      <c r="C46" s="24" t="s">
        <v>39</v>
      </c>
      <c r="D46" s="24"/>
      <c r="E46" s="31">
        <f>(2600*2)</f>
        <v>5200</v>
      </c>
      <c r="F46" s="31">
        <v>5750</v>
      </c>
    </row>
    <row r="47" spans="1:6" s="6" customFormat="1" ht="29.25" customHeight="1" x14ac:dyDescent="0.35">
      <c r="A47" s="73" t="s">
        <v>22</v>
      </c>
      <c r="B47" s="74"/>
      <c r="C47" s="74"/>
      <c r="D47" s="74"/>
      <c r="E47" s="74"/>
      <c r="F47" s="75"/>
    </row>
    <row r="48" spans="1:6" s="6" customFormat="1" ht="41.45" customHeight="1" thickBot="1" x14ac:dyDescent="0.4">
      <c r="A48" s="55" t="s">
        <v>23</v>
      </c>
      <c r="B48" s="56"/>
      <c r="C48" s="16" t="s">
        <v>37</v>
      </c>
      <c r="D48" s="16" t="s">
        <v>54</v>
      </c>
      <c r="E48" s="30">
        <f>(5500*2)</f>
        <v>11000</v>
      </c>
      <c r="F48" s="33">
        <v>12650</v>
      </c>
    </row>
    <row r="49" spans="1:6" s="5" customFormat="1" ht="34" customHeight="1" x14ac:dyDescent="0.2">
      <c r="A49" s="81" t="s">
        <v>31</v>
      </c>
      <c r="B49" s="82"/>
      <c r="C49" s="82"/>
      <c r="D49" s="82"/>
      <c r="E49" s="82"/>
      <c r="F49" s="83"/>
    </row>
    <row r="50" spans="1:6" s="5" customFormat="1" ht="27.2" customHeight="1" x14ac:dyDescent="0.2">
      <c r="A50" s="65" t="s">
        <v>20</v>
      </c>
      <c r="B50" s="66"/>
      <c r="C50" s="17" t="s">
        <v>7</v>
      </c>
      <c r="D50" s="18" t="s">
        <v>55</v>
      </c>
      <c r="E50" s="30">
        <f>(750*2)</f>
        <v>1500</v>
      </c>
      <c r="F50" s="33" t="s">
        <v>36</v>
      </c>
    </row>
    <row r="51" spans="1:6" s="5" customFormat="1" ht="25.5" customHeight="1" x14ac:dyDescent="0.2">
      <c r="A51" s="65" t="s">
        <v>12</v>
      </c>
      <c r="B51" s="66"/>
      <c r="C51" s="17" t="s">
        <v>7</v>
      </c>
      <c r="D51" s="18" t="s">
        <v>56</v>
      </c>
      <c r="E51" s="30">
        <f>(3500*2)</f>
        <v>7000</v>
      </c>
      <c r="F51" s="33" t="s">
        <v>36</v>
      </c>
    </row>
    <row r="52" spans="1:6" s="5" customFormat="1" ht="25.5" customHeight="1" x14ac:dyDescent="0.2">
      <c r="A52" s="65" t="s">
        <v>13</v>
      </c>
      <c r="B52" s="66"/>
      <c r="C52" s="17" t="s">
        <v>14</v>
      </c>
      <c r="D52" s="18" t="s">
        <v>57</v>
      </c>
      <c r="E52" s="30">
        <f>(2500*1.6)</f>
        <v>4000</v>
      </c>
      <c r="F52" s="33" t="s">
        <v>36</v>
      </c>
    </row>
    <row r="53" spans="1:6" s="6" customFormat="1" ht="24.8" customHeight="1" x14ac:dyDescent="0.35">
      <c r="A53" s="8"/>
      <c r="B53" s="8"/>
      <c r="C53" s="7"/>
      <c r="D53" s="7"/>
      <c r="E53" s="9"/>
      <c r="F53" s="9"/>
    </row>
    <row r="54" spans="1:6" s="6" customFormat="1" ht="17.5" customHeight="1" x14ac:dyDescent="0.35">
      <c r="C54" s="10"/>
      <c r="D54" s="10"/>
      <c r="E54" s="11"/>
      <c r="F54" s="11"/>
    </row>
    <row r="55" spans="1:6" ht="15.65" x14ac:dyDescent="0.25">
      <c r="A55" s="12" t="s">
        <v>58</v>
      </c>
      <c r="B55" s="12"/>
      <c r="C55" s="25"/>
      <c r="D55" s="13"/>
    </row>
    <row r="56" spans="1:6" ht="15.65" x14ac:dyDescent="0.25">
      <c r="A56" s="12" t="s">
        <v>59</v>
      </c>
    </row>
    <row r="58" spans="1:6" x14ac:dyDescent="0.25">
      <c r="D58" s="3"/>
      <c r="E58" s="1"/>
      <c r="F58" s="1"/>
    </row>
    <row r="59" spans="1:6" x14ac:dyDescent="0.25">
      <c r="D59" s="3"/>
      <c r="E59" s="1"/>
      <c r="F59" s="1"/>
    </row>
    <row r="60" spans="1:6" x14ac:dyDescent="0.25">
      <c r="D60" s="3"/>
      <c r="E60" s="1"/>
      <c r="F60" s="1"/>
    </row>
    <row r="61" spans="1:6" x14ac:dyDescent="0.25">
      <c r="D61" s="3"/>
      <c r="E61" s="1"/>
      <c r="F61" s="1"/>
    </row>
    <row r="62" spans="1:6" x14ac:dyDescent="0.25">
      <c r="D62" s="3"/>
      <c r="E62" s="1"/>
      <c r="F62" s="1"/>
    </row>
    <row r="63" spans="1:6" x14ac:dyDescent="0.25">
      <c r="D63" s="3"/>
      <c r="E63" s="1"/>
      <c r="F63" s="1"/>
    </row>
    <row r="64" spans="1:6" x14ac:dyDescent="0.25">
      <c r="D64" s="3"/>
      <c r="E64" s="1"/>
      <c r="F64" s="1"/>
    </row>
  </sheetData>
  <mergeCells count="45">
    <mergeCell ref="A2:B2"/>
    <mergeCell ref="A13:B13"/>
    <mergeCell ref="A3:E3"/>
    <mergeCell ref="A4:E4"/>
    <mergeCell ref="A5:E5"/>
    <mergeCell ref="A15:B17"/>
    <mergeCell ref="C15:C17"/>
    <mergeCell ref="A50:B50"/>
    <mergeCell ref="A52:B52"/>
    <mergeCell ref="A11:B11"/>
    <mergeCell ref="A51:B51"/>
    <mergeCell ref="A12:B12"/>
    <mergeCell ref="A14:B14"/>
    <mergeCell ref="A49:F49"/>
    <mergeCell ref="A6:F6"/>
    <mergeCell ref="A8:B8"/>
    <mergeCell ref="A10:F10"/>
    <mergeCell ref="A48:B48"/>
    <mergeCell ref="A44:B44"/>
    <mergeCell ref="A46:B46"/>
    <mergeCell ref="A47:F47"/>
    <mergeCell ref="A45:F45"/>
    <mergeCell ref="A9:F9"/>
    <mergeCell ref="C21:C23"/>
    <mergeCell ref="A43:F43"/>
    <mergeCell ref="A18:D18"/>
    <mergeCell ref="A19:D19"/>
    <mergeCell ref="A20:D20"/>
    <mergeCell ref="A24:D24"/>
    <mergeCell ref="A25:D25"/>
    <mergeCell ref="A21:B23"/>
    <mergeCell ref="A40:D40"/>
    <mergeCell ref="A41:D41"/>
    <mergeCell ref="A26:D26"/>
    <mergeCell ref="A39:D39"/>
    <mergeCell ref="A28:B28"/>
    <mergeCell ref="A29:B31"/>
    <mergeCell ref="A32:D32"/>
    <mergeCell ref="A42:B42"/>
    <mergeCell ref="C29:C31"/>
    <mergeCell ref="A35:B38"/>
    <mergeCell ref="C35:C38"/>
    <mergeCell ref="A27:F27"/>
    <mergeCell ref="A33:D33"/>
    <mergeCell ref="A34:D34"/>
  </mergeCells>
  <phoneticPr fontId="1" type="noConversion"/>
  <pageMargins left="0.43" right="0.47" top="0.17" bottom="0.19" header="0.5" footer="0.23"/>
  <pageSetup paperSize="9" scale="5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 лист 10062021</vt:lpstr>
      <vt:lpstr>'прайс лист 10062021'!Область_печати</vt:lpstr>
    </vt:vector>
  </TitlesOfParts>
  <Company>Евромикс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ЗОМЗ</dc:creator>
  <cp:lastModifiedBy>Елена</cp:lastModifiedBy>
  <cp:lastPrinted>2022-10-25T14:18:24Z</cp:lastPrinted>
  <dcterms:created xsi:type="dcterms:W3CDTF">2015-08-26T12:07:22Z</dcterms:created>
  <dcterms:modified xsi:type="dcterms:W3CDTF">2023-09-08T09:24:07Z</dcterms:modified>
</cp:coreProperties>
</file>